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nRobert\Documents\Model Engineering\Designs for Models\KimbleEngine\"/>
    </mc:Choice>
  </mc:AlternateContent>
  <bookViews>
    <workbookView xWindow="0" yWindow="0" windowWidth="20490" windowHeight="9630"/>
  </bookViews>
  <sheets>
    <sheet name="Flywheel" sheetId="1" r:id="rId1"/>
    <sheet name="Nuts Bolts Washers Sleev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J22" i="1"/>
  <c r="I22" i="1"/>
  <c r="J20" i="1"/>
  <c r="I20" i="1"/>
  <c r="J18" i="1"/>
  <c r="I18" i="1"/>
  <c r="J16" i="1"/>
  <c r="I16" i="1"/>
  <c r="J14" i="1"/>
  <c r="I14" i="1"/>
  <c r="F35" i="1" l="1"/>
  <c r="H35" i="1" s="1"/>
  <c r="C35" i="1"/>
  <c r="E35" i="1" s="1"/>
  <c r="F34" i="1"/>
  <c r="H34" i="1" s="1"/>
  <c r="C34" i="1"/>
  <c r="E34" i="1" s="1"/>
  <c r="B33" i="1"/>
  <c r="D35" i="1" l="1"/>
  <c r="G35" i="1"/>
  <c r="G34" i="1"/>
  <c r="D34" i="1"/>
  <c r="B31" i="1"/>
  <c r="B30" i="1"/>
  <c r="F25" i="1" l="1"/>
  <c r="H25" i="1" s="1"/>
  <c r="E25" i="1"/>
  <c r="C25" i="1"/>
  <c r="D25" i="1" s="1"/>
  <c r="H24" i="1"/>
  <c r="G24" i="1"/>
  <c r="F24" i="1"/>
  <c r="C24" i="1"/>
  <c r="E24" i="1" s="1"/>
  <c r="F23" i="1"/>
  <c r="H23" i="1" s="1"/>
  <c r="E23" i="1"/>
  <c r="C23" i="1"/>
  <c r="D23" i="1" s="1"/>
  <c r="H22" i="1"/>
  <c r="G22" i="1"/>
  <c r="F22" i="1"/>
  <c r="C22" i="1"/>
  <c r="E22" i="1" s="1"/>
  <c r="F21" i="1"/>
  <c r="H21" i="1" s="1"/>
  <c r="E21" i="1"/>
  <c r="C21" i="1"/>
  <c r="D21" i="1" s="1"/>
  <c r="H20" i="1"/>
  <c r="G20" i="1"/>
  <c r="F20" i="1"/>
  <c r="C20" i="1"/>
  <c r="D20" i="1" s="1"/>
  <c r="F19" i="1"/>
  <c r="H19" i="1" s="1"/>
  <c r="E19" i="1"/>
  <c r="C19" i="1"/>
  <c r="D19" i="1" s="1"/>
  <c r="G18" i="1"/>
  <c r="F18" i="1"/>
  <c r="H18" i="1" s="1"/>
  <c r="C18" i="1"/>
  <c r="E18" i="1" s="1"/>
  <c r="F17" i="1"/>
  <c r="H17" i="1" s="1"/>
  <c r="F15" i="1"/>
  <c r="C17" i="1"/>
  <c r="E17" i="1" s="1"/>
  <c r="C15" i="1"/>
  <c r="D15" i="1" s="1"/>
  <c r="H15" i="1"/>
  <c r="F14" i="1"/>
  <c r="H14" i="1" s="1"/>
  <c r="F16" i="1"/>
  <c r="G16" i="1" s="1"/>
  <c r="C16" i="1"/>
  <c r="E16" i="1" s="1"/>
  <c r="C14" i="1"/>
  <c r="E14" i="1" s="1"/>
  <c r="H16" i="1"/>
  <c r="D14" i="1"/>
  <c r="C11" i="1"/>
  <c r="D24" i="1" l="1"/>
  <c r="G25" i="1"/>
  <c r="D22" i="1"/>
  <c r="G23" i="1"/>
  <c r="E20" i="1"/>
  <c r="G21" i="1"/>
  <c r="D18" i="1"/>
  <c r="G19" i="1"/>
  <c r="D17" i="1"/>
  <c r="G17" i="1"/>
  <c r="E15" i="1"/>
  <c r="G15" i="1"/>
  <c r="G14" i="1"/>
  <c r="D16" i="1"/>
</calcChain>
</file>

<file path=xl/sharedStrings.xml><?xml version="1.0" encoding="utf-8"?>
<sst xmlns="http://schemas.openxmlformats.org/spreadsheetml/2006/main" count="111" uniqueCount="65">
  <si>
    <t>Offset angle of outer holes</t>
  </si>
  <si>
    <t>Offset angle of inner holes</t>
  </si>
  <si>
    <t>Radius of holes (mm)</t>
  </si>
  <si>
    <t>Radius of centers of outer holes (mm)</t>
  </si>
  <si>
    <t>Radius of centers of inner holes (mm)</t>
  </si>
  <si>
    <t>x</t>
  </si>
  <si>
    <t>y</t>
  </si>
  <si>
    <t>Inner holes</t>
  </si>
  <si>
    <t>Outer holes</t>
  </si>
  <si>
    <t>Angle</t>
  </si>
  <si>
    <t>Radians per degree</t>
  </si>
  <si>
    <t>Spoke</t>
  </si>
  <si>
    <t>Destination</t>
  </si>
  <si>
    <t>Number</t>
  </si>
  <si>
    <t>Style</t>
  </si>
  <si>
    <t>Thread</t>
  </si>
  <si>
    <t>Thread length</t>
  </si>
  <si>
    <t>Overall length</t>
  </si>
  <si>
    <t>Material</t>
  </si>
  <si>
    <t>Fix Body and Bearing Stands to Base</t>
  </si>
  <si>
    <t>C</t>
  </si>
  <si>
    <t>Brass</t>
  </si>
  <si>
    <t>M4</t>
  </si>
  <si>
    <t>Fix Covers to Body</t>
  </si>
  <si>
    <t>M2</t>
  </si>
  <si>
    <t>Fix Valve Holder to Body</t>
  </si>
  <si>
    <t>D</t>
  </si>
  <si>
    <t>Nut height</t>
  </si>
  <si>
    <t>Head height</t>
  </si>
  <si>
    <t>Squeeze Eccentric Rod Link</t>
  </si>
  <si>
    <t>B</t>
  </si>
  <si>
    <t>Steel</t>
  </si>
  <si>
    <t>Hold Eccentric Straps together</t>
  </si>
  <si>
    <t>Flywheel grubscrew</t>
  </si>
  <si>
    <t>Valve Arm grubscrew</t>
  </si>
  <si>
    <t>M3</t>
  </si>
  <si>
    <t>F</t>
  </si>
  <si>
    <t>Bronze</t>
  </si>
  <si>
    <t>NUTS AND BOLTS</t>
  </si>
  <si>
    <t>Outer diameter</t>
  </si>
  <si>
    <t>Hole diameter</t>
  </si>
  <si>
    <t>Thickness</t>
  </si>
  <si>
    <t>The origin is on the axis</t>
  </si>
  <si>
    <t>FLYWHEEL</t>
  </si>
  <si>
    <t>Coordinates of screw for eccentric</t>
  </si>
  <si>
    <t>Radius</t>
  </si>
  <si>
    <t>Alfa</t>
  </si>
  <si>
    <t>Spoke sides vertical (x=5.16)</t>
  </si>
  <si>
    <t>Spoke sides horizontal (y=-5.16)</t>
  </si>
  <si>
    <t>Saw entry holes</t>
  </si>
  <si>
    <t>Radius of centers of saw entry holes (mm)</t>
  </si>
  <si>
    <t>Valve Arm Washer</t>
  </si>
  <si>
    <t>Vane Arm Washer</t>
  </si>
  <si>
    <t>Conrod Sleeve</t>
  </si>
  <si>
    <t>Valve Arm Link Sleeve</t>
  </si>
  <si>
    <t>WASHERS AND SLEEVES</t>
  </si>
  <si>
    <t>Valve Arm Link Pivot</t>
  </si>
  <si>
    <t>Conrod Pivot at Vane</t>
  </si>
  <si>
    <t>Conrod Pivot at Crank</t>
  </si>
  <si>
    <t>Head diameter</t>
  </si>
  <si>
    <t>Crank grubscrew</t>
  </si>
  <si>
    <t>Vane Arm grubscrew</t>
  </si>
  <si>
    <t>This sheet lists the properties of the required nuts, bolts, washers and sleeves. The Styles A to F are shown on Page 5 of the Drawings.</t>
  </si>
  <si>
    <t>E</t>
  </si>
  <si>
    <t>This sheet computes the cartesian coordinates of:  24 holes to be drilled at the corners of the spaces between the spokes of the flywheel; 6 holes for the entry of the hacksaw blade; 1 hole to be threaded M3 for the eccentric screw.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</si>
</sst>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wrapText="1"/>
    </xf>
    <xf numFmtId="2" fontId="1" fillId="0" borderId="0" xfId="0" applyNumberFormat="1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7" workbookViewId="0">
      <selection activeCell="A3" sqref="A3"/>
    </sheetView>
  </sheetViews>
  <sheetFormatPr defaultRowHeight="15" x14ac:dyDescent="0.25"/>
  <cols>
    <col min="1" max="1" width="35.42578125" customWidth="1"/>
    <col min="2" max="2" width="7.7109375" style="2" customWidth="1"/>
    <col min="3" max="3" width="7.7109375" style="1" customWidth="1"/>
    <col min="4" max="4" width="12" style="3" customWidth="1"/>
    <col min="5" max="5" width="14.5703125" style="3" customWidth="1"/>
    <col min="6" max="6" width="7.7109375" style="1" customWidth="1"/>
    <col min="7" max="7" width="13" style="3" customWidth="1"/>
    <col min="8" max="8" width="13.5703125" style="3" customWidth="1"/>
    <col min="9" max="10" width="9.140625" style="3"/>
  </cols>
  <sheetData>
    <row r="1" spans="1:10" ht="21" x14ac:dyDescent="0.35">
      <c r="A1" s="9" t="s">
        <v>43</v>
      </c>
      <c r="B1" s="7"/>
    </row>
    <row r="2" spans="1:10" ht="27.75" customHeight="1" x14ac:dyDescent="0.25">
      <c r="A2" s="17" t="s">
        <v>64</v>
      </c>
      <c r="B2" s="17"/>
      <c r="C2" s="17"/>
      <c r="D2" s="17"/>
      <c r="E2" s="17"/>
      <c r="F2" s="17"/>
      <c r="G2" s="17"/>
      <c r="H2" s="17"/>
    </row>
    <row r="3" spans="1:10" x14ac:dyDescent="0.25">
      <c r="A3" t="s">
        <v>42</v>
      </c>
      <c r="B3" s="7"/>
    </row>
    <row r="5" spans="1:10" x14ac:dyDescent="0.25">
      <c r="A5" s="11" t="s">
        <v>0</v>
      </c>
      <c r="C5" s="1">
        <v>7.6</v>
      </c>
    </row>
    <row r="6" spans="1:10" x14ac:dyDescent="0.25">
      <c r="A6" s="11" t="s">
        <v>1</v>
      </c>
      <c r="C6" s="1">
        <v>20.5</v>
      </c>
    </row>
    <row r="7" spans="1:10" x14ac:dyDescent="0.25">
      <c r="A7" s="11" t="s">
        <v>2</v>
      </c>
      <c r="C7" s="1">
        <v>2</v>
      </c>
    </row>
    <row r="8" spans="1:10" x14ac:dyDescent="0.25">
      <c r="A8" s="11" t="s">
        <v>3</v>
      </c>
      <c r="C8" s="1">
        <v>34</v>
      </c>
    </row>
    <row r="9" spans="1:10" x14ac:dyDescent="0.25">
      <c r="A9" s="11" t="s">
        <v>4</v>
      </c>
      <c r="C9" s="1">
        <v>14</v>
      </c>
    </row>
    <row r="10" spans="1:10" x14ac:dyDescent="0.25">
      <c r="A10" s="11" t="s">
        <v>50</v>
      </c>
      <c r="B10" s="12"/>
      <c r="C10" s="1">
        <v>19</v>
      </c>
    </row>
    <row r="11" spans="1:10" x14ac:dyDescent="0.25">
      <c r="A11" s="11" t="s">
        <v>10</v>
      </c>
      <c r="C11" s="1">
        <f>ATAN(1)/45</f>
        <v>1.7453292519943295E-2</v>
      </c>
    </row>
    <row r="12" spans="1:10" x14ac:dyDescent="0.25">
      <c r="B12" s="2" t="s">
        <v>11</v>
      </c>
      <c r="C12" s="15" t="s">
        <v>8</v>
      </c>
      <c r="D12" s="15"/>
      <c r="E12" s="15"/>
      <c r="F12" s="15" t="s">
        <v>7</v>
      </c>
      <c r="G12" s="16"/>
      <c r="H12" s="16"/>
      <c r="I12" s="18" t="s">
        <v>49</v>
      </c>
      <c r="J12" s="18"/>
    </row>
    <row r="13" spans="1:10" x14ac:dyDescent="0.25">
      <c r="B13" s="2" t="s">
        <v>9</v>
      </c>
      <c r="C13" s="2" t="s">
        <v>9</v>
      </c>
      <c r="D13" s="4" t="s">
        <v>5</v>
      </c>
      <c r="E13" s="4" t="s">
        <v>6</v>
      </c>
      <c r="F13" s="2" t="s">
        <v>9</v>
      </c>
      <c r="G13" s="4" t="s">
        <v>5</v>
      </c>
      <c r="H13" s="4" t="s">
        <v>6</v>
      </c>
      <c r="I13" s="14" t="s">
        <v>5</v>
      </c>
      <c r="J13" s="14" t="s">
        <v>6</v>
      </c>
    </row>
    <row r="14" spans="1:10" x14ac:dyDescent="0.25">
      <c r="B14" s="5">
        <v>0</v>
      </c>
      <c r="C14" s="1">
        <f>B14-C$5</f>
        <v>-7.6</v>
      </c>
      <c r="D14" s="3">
        <f t="shared" ref="D14:D25" si="0">C$8*SIN(C14*C$11)</f>
        <v>-4.496717268742163</v>
      </c>
      <c r="E14" s="3">
        <f t="shared" ref="E14:E25" si="1">C$8*COS(C14*C$11)</f>
        <v>33.701328368552417</v>
      </c>
      <c r="F14" s="1">
        <f>B14-C$6</f>
        <v>-20.5</v>
      </c>
      <c r="G14" s="3">
        <f t="shared" ref="G14:G25" si="2">C$9*SIN(F14*C$11)</f>
        <v>-4.9029033376325444</v>
      </c>
      <c r="H14" s="3">
        <f t="shared" ref="H14:H25" si="3">C$9*COS(F14*C$11)</f>
        <v>13.113410649477565</v>
      </c>
      <c r="I14" s="3">
        <f>$C$10*SIN($C$11*($B14+30))</f>
        <v>9.4999999999999982</v>
      </c>
      <c r="J14" s="3">
        <f>$C$10*COS($C$11*($B14+30))</f>
        <v>16.454482671904337</v>
      </c>
    </row>
    <row r="15" spans="1:10" x14ac:dyDescent="0.25">
      <c r="B15" s="5">
        <v>0</v>
      </c>
      <c r="C15" s="1">
        <f>B15+C$5</f>
        <v>7.6</v>
      </c>
      <c r="D15" s="3">
        <f t="shared" si="0"/>
        <v>4.496717268742163</v>
      </c>
      <c r="E15" s="3">
        <f t="shared" si="1"/>
        <v>33.701328368552417</v>
      </c>
      <c r="F15" s="1">
        <f>B15+C$6</f>
        <v>20.5</v>
      </c>
      <c r="G15" s="3">
        <f t="shared" si="2"/>
        <v>4.9029033376325444</v>
      </c>
      <c r="H15" s="3">
        <f t="shared" si="3"/>
        <v>13.113410649477565</v>
      </c>
    </row>
    <row r="16" spans="1:10" x14ac:dyDescent="0.25">
      <c r="B16" s="5">
        <v>60</v>
      </c>
      <c r="C16" s="1">
        <f>B16-C$5</f>
        <v>52.4</v>
      </c>
      <c r="D16" s="3">
        <f t="shared" si="0"/>
        <v>26.937847874076482</v>
      </c>
      <c r="E16" s="3">
        <f t="shared" si="1"/>
        <v>20.744935572643101</v>
      </c>
      <c r="F16" s="1">
        <f>B16-C$6</f>
        <v>39.5</v>
      </c>
      <c r="G16" s="3">
        <f t="shared" si="2"/>
        <v>8.9050950838886962</v>
      </c>
      <c r="H16" s="3">
        <f t="shared" si="3"/>
        <v>10.802744167428081</v>
      </c>
      <c r="I16" s="3">
        <f>$C$10*SIN($C$11*($B16+30))</f>
        <v>19</v>
      </c>
      <c r="J16" s="3">
        <f>$C$10*COS($C$11*($B16+30))</f>
        <v>1.163891032163189E-15</v>
      </c>
    </row>
    <row r="17" spans="1:10" x14ac:dyDescent="0.25">
      <c r="B17" s="5">
        <v>60</v>
      </c>
      <c r="C17" s="1">
        <f>B17+C$5</f>
        <v>67.599999999999994</v>
      </c>
      <c r="D17" s="3">
        <f t="shared" si="0"/>
        <v>31.434565142818645</v>
      </c>
      <c r="E17" s="3">
        <f t="shared" si="1"/>
        <v>12.956392795909323</v>
      </c>
      <c r="F17" s="1">
        <f>B17+C$6</f>
        <v>80.5</v>
      </c>
      <c r="G17" s="3">
        <f t="shared" si="2"/>
        <v>13.807998421521241</v>
      </c>
      <c r="H17" s="3">
        <f t="shared" si="3"/>
        <v>2.3106664820494864</v>
      </c>
    </row>
    <row r="18" spans="1:10" x14ac:dyDescent="0.25">
      <c r="B18" s="5">
        <v>120</v>
      </c>
      <c r="C18" s="1">
        <f>B18-C$5</f>
        <v>112.4</v>
      </c>
      <c r="D18" s="3">
        <f t="shared" si="0"/>
        <v>31.434565142818645</v>
      </c>
      <c r="E18" s="3">
        <f t="shared" si="1"/>
        <v>-12.95639279590932</v>
      </c>
      <c r="F18" s="1">
        <f>B18-C$6</f>
        <v>99.5</v>
      </c>
      <c r="G18" s="3">
        <f t="shared" si="2"/>
        <v>13.807998421521241</v>
      </c>
      <c r="H18" s="3">
        <f t="shared" si="3"/>
        <v>-2.3106664820494878</v>
      </c>
      <c r="I18" s="3">
        <f>$C$10*SIN($C$11*($B18+30))</f>
        <v>9.4999999999999982</v>
      </c>
      <c r="J18" s="3">
        <f>$C$10*COS($C$11*($B18+30))</f>
        <v>-16.454482671904337</v>
      </c>
    </row>
    <row r="19" spans="1:10" x14ac:dyDescent="0.25">
      <c r="B19" s="5">
        <v>120</v>
      </c>
      <c r="C19" s="1">
        <f>B19+C$5</f>
        <v>127.6</v>
      </c>
      <c r="D19" s="3">
        <f t="shared" si="0"/>
        <v>26.937847874076482</v>
      </c>
      <c r="E19" s="3">
        <f t="shared" si="1"/>
        <v>-20.744935572643097</v>
      </c>
      <c r="F19" s="1">
        <f>B19+C$6</f>
        <v>140.5</v>
      </c>
      <c r="G19" s="3">
        <f t="shared" si="2"/>
        <v>8.9050950838886944</v>
      </c>
      <c r="H19" s="3">
        <f t="shared" si="3"/>
        <v>-10.802744167428081</v>
      </c>
    </row>
    <row r="20" spans="1:10" x14ac:dyDescent="0.25">
      <c r="B20" s="5">
        <v>180</v>
      </c>
      <c r="C20" s="1">
        <f>B20-C$5</f>
        <v>172.4</v>
      </c>
      <c r="D20" s="3">
        <f t="shared" si="0"/>
        <v>4.4967172687421577</v>
      </c>
      <c r="E20" s="3">
        <f t="shared" si="1"/>
        <v>-33.701328368552424</v>
      </c>
      <c r="F20" s="1">
        <f>B20-C$6</f>
        <v>159.5</v>
      </c>
      <c r="G20" s="3">
        <f t="shared" si="2"/>
        <v>4.9029033376325453</v>
      </c>
      <c r="H20" s="3">
        <f t="shared" si="3"/>
        <v>-13.113410649477565</v>
      </c>
      <c r="I20" s="3">
        <f>$C$10*SIN($C$11*($B20+30))</f>
        <v>-9.5000000000000018</v>
      </c>
      <c r="J20" s="3">
        <f>$C$10*COS($C$11*($B20+30))</f>
        <v>-16.454482671904334</v>
      </c>
    </row>
    <row r="21" spans="1:10" x14ac:dyDescent="0.25">
      <c r="B21" s="5">
        <v>180</v>
      </c>
      <c r="C21" s="1">
        <f>B21+C$5</f>
        <v>187.6</v>
      </c>
      <c r="D21" s="3">
        <f t="shared" si="0"/>
        <v>-4.4967172687421648</v>
      </c>
      <c r="E21" s="3">
        <f t="shared" si="1"/>
        <v>-33.701328368552417</v>
      </c>
      <c r="F21" s="1">
        <f>B21+C$6</f>
        <v>200.5</v>
      </c>
      <c r="G21" s="3">
        <f t="shared" si="2"/>
        <v>-4.9029033376325417</v>
      </c>
      <c r="H21" s="3">
        <f t="shared" si="3"/>
        <v>-13.113410649477567</v>
      </c>
    </row>
    <row r="22" spans="1:10" x14ac:dyDescent="0.25">
      <c r="B22" s="5">
        <v>240</v>
      </c>
      <c r="C22" s="1">
        <f>B22-C$5</f>
        <v>232.4</v>
      </c>
      <c r="D22" s="3">
        <f t="shared" si="0"/>
        <v>-26.937847874076478</v>
      </c>
      <c r="E22" s="3">
        <f t="shared" si="1"/>
        <v>-20.744935572643108</v>
      </c>
      <c r="F22" s="1">
        <f>B22-C$6</f>
        <v>219.5</v>
      </c>
      <c r="G22" s="3">
        <f t="shared" si="2"/>
        <v>-8.9050950838886962</v>
      </c>
      <c r="H22" s="3">
        <f t="shared" si="3"/>
        <v>-10.802744167428079</v>
      </c>
      <c r="I22" s="3">
        <f>$C$10*SIN($C$11*($B22+30))</f>
        <v>-19</v>
      </c>
      <c r="J22" s="3">
        <f>$C$10*COS($C$11*($B22+30))</f>
        <v>-3.491673096489567E-15</v>
      </c>
    </row>
    <row r="23" spans="1:10" x14ac:dyDescent="0.25">
      <c r="B23" s="5">
        <v>240</v>
      </c>
      <c r="C23" s="1">
        <f>B23+C$5</f>
        <v>247.6</v>
      </c>
      <c r="D23" s="3">
        <f t="shared" si="0"/>
        <v>-31.434565142818649</v>
      </c>
      <c r="E23" s="3">
        <f t="shared" si="1"/>
        <v>-12.956392795909315</v>
      </c>
      <c r="F23" s="1">
        <f>B23+C$6</f>
        <v>260.5</v>
      </c>
      <c r="G23" s="3">
        <f t="shared" si="2"/>
        <v>-13.807998421521241</v>
      </c>
      <c r="H23" s="3">
        <f t="shared" si="3"/>
        <v>-2.310666482049482</v>
      </c>
    </row>
    <row r="24" spans="1:10" x14ac:dyDescent="0.25">
      <c r="B24" s="5">
        <v>300</v>
      </c>
      <c r="C24" s="1">
        <f>B24-C$5</f>
        <v>292.39999999999998</v>
      </c>
      <c r="D24" s="3">
        <f t="shared" si="0"/>
        <v>-31.434565142818656</v>
      </c>
      <c r="E24" s="3">
        <f t="shared" si="1"/>
        <v>12.956392795909304</v>
      </c>
      <c r="F24" s="1">
        <f>B24-C$6</f>
        <v>279.5</v>
      </c>
      <c r="G24" s="3">
        <f t="shared" si="2"/>
        <v>-13.807998421521239</v>
      </c>
      <c r="H24" s="3">
        <f t="shared" si="3"/>
        <v>2.3106664820494891</v>
      </c>
      <c r="I24" s="3">
        <f>$C$10*SIN($C$11*($B24+30))</f>
        <v>-9.5000000000000089</v>
      </c>
      <c r="J24" s="3">
        <f>$C$10*COS($C$11*($B24+30))</f>
        <v>16.45448267190433</v>
      </c>
    </row>
    <row r="25" spans="1:10" x14ac:dyDescent="0.25">
      <c r="B25" s="5">
        <v>300</v>
      </c>
      <c r="C25" s="1">
        <f>B25+C$5</f>
        <v>307.60000000000002</v>
      </c>
      <c r="D25" s="3">
        <f t="shared" si="0"/>
        <v>-26.937847874076468</v>
      </c>
      <c r="E25" s="3">
        <f t="shared" si="1"/>
        <v>20.744935572643119</v>
      </c>
      <c r="F25" s="1">
        <f>B25+C$6</f>
        <v>320.5</v>
      </c>
      <c r="G25" s="3">
        <f t="shared" si="2"/>
        <v>-8.9050950838886962</v>
      </c>
      <c r="H25" s="3">
        <f t="shared" si="3"/>
        <v>10.802744167428081</v>
      </c>
    </row>
    <row r="27" spans="1:10" x14ac:dyDescent="0.25">
      <c r="A27" s="11" t="s">
        <v>44</v>
      </c>
    </row>
    <row r="28" spans="1:10" x14ac:dyDescent="0.25">
      <c r="A28" t="s">
        <v>45</v>
      </c>
      <c r="B28" s="5">
        <v>8.5</v>
      </c>
    </row>
    <row r="29" spans="1:10" x14ac:dyDescent="0.25">
      <c r="A29" t="s">
        <v>9</v>
      </c>
      <c r="B29" s="5">
        <v>5.32</v>
      </c>
    </row>
    <row r="30" spans="1:10" x14ac:dyDescent="0.25">
      <c r="A30" t="s">
        <v>6</v>
      </c>
      <c r="B30" s="5">
        <f>B28*SIN(C11*B29)</f>
        <v>0.78810432005425113</v>
      </c>
    </row>
    <row r="31" spans="1:10" x14ac:dyDescent="0.25">
      <c r="A31" t="s">
        <v>5</v>
      </c>
      <c r="B31" s="5">
        <f>B28*COS(C11*B29)</f>
        <v>8.4633853498887692</v>
      </c>
    </row>
    <row r="33" spans="1:8" x14ac:dyDescent="0.25">
      <c r="A33" t="s">
        <v>46</v>
      </c>
      <c r="B33" s="2">
        <f>ATAN((G15-D15)/(E15-H15))/C11</f>
        <v>1.1302613917434652</v>
      </c>
    </row>
    <row r="34" spans="1:8" x14ac:dyDescent="0.25">
      <c r="A34" t="s">
        <v>47</v>
      </c>
      <c r="B34" s="5">
        <v>0</v>
      </c>
      <c r="C34" s="1">
        <f>B34+C$5+B$33</f>
        <v>8.7302613917434648</v>
      </c>
      <c r="D34" s="13">
        <f t="shared" ref="D34" si="4">C$8*SIN(C34*C$11)</f>
        <v>5.1606180209239048</v>
      </c>
      <c r="E34" s="3">
        <f t="shared" ref="E34" si="5">C$8*COS(C34*C$11)</f>
        <v>33.606071202122322</v>
      </c>
      <c r="F34" s="1">
        <f>B34+C$6+B$33</f>
        <v>21.630261391743467</v>
      </c>
      <c r="G34" s="13">
        <f t="shared" ref="G34" si="6">C$9*SIN(F34*C$11)</f>
        <v>5.1606180209239048</v>
      </c>
      <c r="H34" s="3">
        <f t="shared" ref="H34" si="7">C$9*COS(F34*C$11)</f>
        <v>13.014146980963272</v>
      </c>
    </row>
    <row r="35" spans="1:8" x14ac:dyDescent="0.25">
      <c r="A35" t="s">
        <v>48</v>
      </c>
      <c r="B35" s="5">
        <v>0</v>
      </c>
      <c r="C35" s="1">
        <f>B35+C$5+B$33+90</f>
        <v>98.730261391743468</v>
      </c>
      <c r="D35" s="13">
        <f t="shared" ref="D35" si="8">C$8*SIN(C35*C$11)</f>
        <v>33.606071202122322</v>
      </c>
      <c r="E35" s="13">
        <f t="shared" ref="E35" si="9">C$8*COS(C35*C$11)</f>
        <v>-5.1606180209239039</v>
      </c>
      <c r="F35" s="1">
        <f>B35+C$6+B$33+90</f>
        <v>111.63026139174346</v>
      </c>
      <c r="G35" s="13">
        <f t="shared" ref="G35" si="10">C$9*SIN(F35*C$11)</f>
        <v>13.014146980963272</v>
      </c>
      <c r="H35" s="13">
        <f t="shared" ref="H35" si="11">C$9*COS(F35*C$11)</f>
        <v>-5.1606180209239039</v>
      </c>
    </row>
  </sheetData>
  <mergeCells count="4">
    <mergeCell ref="C12:E12"/>
    <mergeCell ref="F12:H12"/>
    <mergeCell ref="A2:H2"/>
    <mergeCell ref="I12:J1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2" sqref="B2"/>
    </sheetView>
  </sheetViews>
  <sheetFormatPr defaultRowHeight="15" x14ac:dyDescent="0.25"/>
  <cols>
    <col min="2" max="2" width="36.42578125" customWidth="1"/>
    <col min="3" max="7" width="9.140625" style="1"/>
    <col min="8" max="9" width="10.42578125" style="1" customWidth="1"/>
    <col min="10" max="11" width="9.140625" style="1"/>
  </cols>
  <sheetData>
    <row r="1" spans="1:11" x14ac:dyDescent="0.25">
      <c r="A1" t="s">
        <v>62</v>
      </c>
    </row>
    <row r="3" spans="1:11" ht="21" x14ac:dyDescent="0.35">
      <c r="B3" s="9" t="s">
        <v>38</v>
      </c>
    </row>
    <row r="4" spans="1:11" s="6" customFormat="1" ht="30" x14ac:dyDescent="0.25">
      <c r="B4" s="6" t="s">
        <v>12</v>
      </c>
      <c r="C4" s="6" t="s">
        <v>13</v>
      </c>
      <c r="D4" s="6" t="s">
        <v>14</v>
      </c>
      <c r="E4" s="6" t="s">
        <v>18</v>
      </c>
      <c r="F4" s="6" t="s">
        <v>15</v>
      </c>
      <c r="G4" s="6" t="s">
        <v>17</v>
      </c>
      <c r="H4" s="6" t="s">
        <v>16</v>
      </c>
      <c r="I4" s="6" t="s">
        <v>59</v>
      </c>
      <c r="J4" s="6" t="s">
        <v>28</v>
      </c>
      <c r="K4" s="6" t="s">
        <v>27</v>
      </c>
    </row>
    <row r="5" spans="1:11" x14ac:dyDescent="0.25">
      <c r="B5" t="s">
        <v>19</v>
      </c>
      <c r="C5" s="1">
        <v>6</v>
      </c>
      <c r="D5" s="1" t="s">
        <v>20</v>
      </c>
      <c r="E5" s="1" t="s">
        <v>21</v>
      </c>
      <c r="F5" s="1" t="s">
        <v>22</v>
      </c>
      <c r="G5" s="1">
        <v>15</v>
      </c>
      <c r="H5" s="1">
        <v>7</v>
      </c>
    </row>
    <row r="6" spans="1:11" x14ac:dyDescent="0.25">
      <c r="B6" t="s">
        <v>23</v>
      </c>
      <c r="C6" s="1">
        <v>20</v>
      </c>
      <c r="D6" s="1" t="s">
        <v>20</v>
      </c>
      <c r="E6" s="1" t="s">
        <v>21</v>
      </c>
      <c r="F6" s="1" t="s">
        <v>24</v>
      </c>
      <c r="G6" s="1">
        <v>7</v>
      </c>
      <c r="H6" s="1">
        <v>6</v>
      </c>
      <c r="I6" s="1">
        <v>3.5</v>
      </c>
    </row>
    <row r="7" spans="1:11" x14ac:dyDescent="0.25">
      <c r="B7" t="s">
        <v>25</v>
      </c>
      <c r="C7" s="1">
        <v>4</v>
      </c>
      <c r="D7" s="1" t="s">
        <v>26</v>
      </c>
      <c r="E7" s="1" t="s">
        <v>21</v>
      </c>
      <c r="F7" s="1" t="s">
        <v>24</v>
      </c>
      <c r="G7" s="1">
        <v>16</v>
      </c>
      <c r="H7" s="1">
        <v>8</v>
      </c>
      <c r="I7" s="1">
        <v>3.5</v>
      </c>
      <c r="J7" s="1">
        <v>2</v>
      </c>
    </row>
    <row r="8" spans="1:11" x14ac:dyDescent="0.25">
      <c r="B8" t="s">
        <v>29</v>
      </c>
      <c r="C8" s="1">
        <v>1</v>
      </c>
      <c r="D8" s="1" t="s">
        <v>30</v>
      </c>
      <c r="E8" s="1" t="s">
        <v>31</v>
      </c>
      <c r="F8" s="1" t="s">
        <v>24</v>
      </c>
      <c r="G8" s="1">
        <v>11</v>
      </c>
      <c r="H8" s="1">
        <v>5</v>
      </c>
      <c r="I8" s="1">
        <v>4</v>
      </c>
      <c r="J8" s="1">
        <v>3</v>
      </c>
      <c r="K8" s="1">
        <v>3</v>
      </c>
    </row>
    <row r="9" spans="1:11" x14ac:dyDescent="0.25">
      <c r="B9" t="s">
        <v>32</v>
      </c>
      <c r="C9" s="1">
        <v>2</v>
      </c>
      <c r="D9" s="1" t="s">
        <v>63</v>
      </c>
      <c r="E9" s="1" t="s">
        <v>31</v>
      </c>
      <c r="F9" s="1" t="s">
        <v>24</v>
      </c>
      <c r="G9" s="1">
        <v>10</v>
      </c>
      <c r="H9" s="1">
        <v>4</v>
      </c>
      <c r="I9" s="1">
        <v>3.6</v>
      </c>
      <c r="J9" s="1">
        <v>3</v>
      </c>
      <c r="K9" s="1">
        <v>3</v>
      </c>
    </row>
    <row r="10" spans="1:11" x14ac:dyDescent="0.25">
      <c r="B10" t="s">
        <v>56</v>
      </c>
      <c r="C10" s="1">
        <v>1</v>
      </c>
      <c r="D10" s="1" t="s">
        <v>26</v>
      </c>
      <c r="E10" s="1" t="s">
        <v>31</v>
      </c>
      <c r="F10" s="1" t="s">
        <v>24</v>
      </c>
      <c r="G10" s="1">
        <v>7</v>
      </c>
      <c r="H10" s="1">
        <v>3</v>
      </c>
      <c r="I10" s="1">
        <v>5</v>
      </c>
      <c r="J10" s="1">
        <v>2</v>
      </c>
    </row>
    <row r="11" spans="1:11" x14ac:dyDescent="0.25">
      <c r="B11" t="s">
        <v>57</v>
      </c>
      <c r="C11" s="1">
        <v>2</v>
      </c>
      <c r="D11" s="1" t="s">
        <v>26</v>
      </c>
      <c r="E11" s="1" t="s">
        <v>31</v>
      </c>
      <c r="F11" s="1" t="s">
        <v>35</v>
      </c>
      <c r="G11" s="1">
        <v>13</v>
      </c>
      <c r="H11" s="1">
        <v>10</v>
      </c>
      <c r="I11" s="1">
        <v>8</v>
      </c>
      <c r="J11" s="1">
        <v>2.5</v>
      </c>
      <c r="K11" s="1">
        <v>2.5</v>
      </c>
    </row>
    <row r="12" spans="1:11" x14ac:dyDescent="0.25">
      <c r="B12" t="s">
        <v>58</v>
      </c>
      <c r="C12" s="1">
        <v>2</v>
      </c>
      <c r="D12" s="1" t="s">
        <v>26</v>
      </c>
      <c r="E12" s="1" t="s">
        <v>31</v>
      </c>
      <c r="F12" s="1" t="s">
        <v>35</v>
      </c>
      <c r="G12" s="1">
        <v>11</v>
      </c>
      <c r="H12" s="1">
        <v>8</v>
      </c>
      <c r="I12" s="1">
        <v>8</v>
      </c>
      <c r="J12" s="1">
        <v>2.5</v>
      </c>
      <c r="K12" s="1">
        <v>2.5</v>
      </c>
    </row>
    <row r="13" spans="1:11" x14ac:dyDescent="0.25">
      <c r="B13" t="s">
        <v>33</v>
      </c>
      <c r="C13" s="1">
        <v>1</v>
      </c>
      <c r="D13" s="1" t="s">
        <v>26</v>
      </c>
      <c r="E13" s="1" t="s">
        <v>21</v>
      </c>
      <c r="F13" s="1" t="s">
        <v>35</v>
      </c>
      <c r="G13" s="1">
        <v>11.5</v>
      </c>
      <c r="H13" s="1">
        <v>8</v>
      </c>
      <c r="I13" s="1">
        <v>3.8</v>
      </c>
      <c r="J13" s="1">
        <v>2.5</v>
      </c>
    </row>
    <row r="14" spans="1:11" x14ac:dyDescent="0.25">
      <c r="B14" t="s">
        <v>60</v>
      </c>
      <c r="C14" s="1">
        <v>2</v>
      </c>
      <c r="D14" s="1" t="s">
        <v>26</v>
      </c>
      <c r="E14" s="1" t="s">
        <v>21</v>
      </c>
      <c r="F14" s="1" t="s">
        <v>35</v>
      </c>
      <c r="G14" s="1">
        <v>8</v>
      </c>
      <c r="H14" s="1">
        <v>5</v>
      </c>
      <c r="I14" s="1">
        <v>3.8</v>
      </c>
      <c r="J14" s="1">
        <v>2.5</v>
      </c>
    </row>
    <row r="15" spans="1:11" x14ac:dyDescent="0.25">
      <c r="B15" t="s">
        <v>34</v>
      </c>
      <c r="C15" s="1">
        <v>1</v>
      </c>
      <c r="D15" s="1" t="s">
        <v>26</v>
      </c>
      <c r="E15" s="1" t="s">
        <v>21</v>
      </c>
      <c r="F15" s="1" t="s">
        <v>35</v>
      </c>
      <c r="G15" s="1">
        <v>8</v>
      </c>
      <c r="H15" s="1">
        <v>5</v>
      </c>
      <c r="I15" s="1">
        <v>3.8</v>
      </c>
      <c r="J15" s="1">
        <v>2.5</v>
      </c>
    </row>
    <row r="16" spans="1:11" x14ac:dyDescent="0.25">
      <c r="B16" t="s">
        <v>61</v>
      </c>
      <c r="C16" s="1">
        <v>2</v>
      </c>
      <c r="D16" s="1" t="s">
        <v>26</v>
      </c>
      <c r="E16" s="1" t="s">
        <v>21</v>
      </c>
      <c r="F16" s="1" t="s">
        <v>35</v>
      </c>
      <c r="G16" s="1">
        <v>8</v>
      </c>
      <c r="H16" s="1">
        <v>5</v>
      </c>
      <c r="I16" s="1">
        <v>3.8</v>
      </c>
      <c r="J16" s="1">
        <v>2.5</v>
      </c>
    </row>
    <row r="17" spans="2:11" x14ac:dyDescent="0.25">
      <c r="F17" s="8"/>
    </row>
    <row r="18" spans="2:11" ht="21" x14ac:dyDescent="0.35">
      <c r="B18" s="9" t="s">
        <v>55</v>
      </c>
    </row>
    <row r="19" spans="2:11" s="10" customFormat="1" ht="30" x14ac:dyDescent="0.25">
      <c r="B19" s="6" t="s">
        <v>12</v>
      </c>
      <c r="C19" s="6" t="s">
        <v>13</v>
      </c>
      <c r="D19" s="6" t="s">
        <v>14</v>
      </c>
      <c r="E19" s="6" t="s">
        <v>18</v>
      </c>
      <c r="F19" s="6" t="s">
        <v>39</v>
      </c>
      <c r="G19" s="6" t="s">
        <v>40</v>
      </c>
      <c r="H19" s="6" t="s">
        <v>41</v>
      </c>
      <c r="I19" s="6"/>
      <c r="J19" s="6"/>
      <c r="K19" s="6"/>
    </row>
    <row r="20" spans="2:11" x14ac:dyDescent="0.25">
      <c r="B20" t="s">
        <v>51</v>
      </c>
      <c r="C20" s="1">
        <v>1</v>
      </c>
      <c r="D20" s="1" t="s">
        <v>36</v>
      </c>
      <c r="E20" s="1" t="s">
        <v>37</v>
      </c>
      <c r="F20" s="8">
        <v>12</v>
      </c>
      <c r="G20" s="1">
        <v>4</v>
      </c>
      <c r="H20" s="1">
        <v>1</v>
      </c>
    </row>
    <row r="21" spans="2:11" x14ac:dyDescent="0.25">
      <c r="B21" t="s">
        <v>52</v>
      </c>
      <c r="C21" s="1">
        <v>2</v>
      </c>
      <c r="D21" s="1" t="s">
        <v>36</v>
      </c>
      <c r="E21" s="1" t="s">
        <v>37</v>
      </c>
      <c r="F21" s="1">
        <v>15</v>
      </c>
      <c r="G21" s="1">
        <v>7</v>
      </c>
      <c r="H21" s="1">
        <v>2</v>
      </c>
    </row>
    <row r="22" spans="2:11" x14ac:dyDescent="0.25">
      <c r="B22" t="s">
        <v>54</v>
      </c>
      <c r="C22" s="1">
        <v>1</v>
      </c>
      <c r="D22" s="1" t="s">
        <v>36</v>
      </c>
      <c r="E22" s="1" t="s">
        <v>31</v>
      </c>
      <c r="F22" s="1">
        <v>3</v>
      </c>
      <c r="G22" s="1">
        <v>2</v>
      </c>
      <c r="H22" s="1">
        <v>2</v>
      </c>
    </row>
    <row r="23" spans="2:11" x14ac:dyDescent="0.25">
      <c r="B23" t="s">
        <v>53</v>
      </c>
      <c r="C23" s="1">
        <v>4</v>
      </c>
      <c r="D23" s="1" t="s">
        <v>36</v>
      </c>
      <c r="E23" s="1" t="s">
        <v>31</v>
      </c>
      <c r="F23" s="1">
        <v>4</v>
      </c>
      <c r="G23" s="1">
        <v>3</v>
      </c>
      <c r="H23" s="1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Flywheel</vt:lpstr>
      <vt:lpstr>Nuts Bolts Washers Sleeves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Robert Martin</dc:creator>
  <cp:lastModifiedBy>Ian Robert Martin</cp:lastModifiedBy>
  <cp:lastPrinted>2015-12-06T08:11:01Z</cp:lastPrinted>
  <dcterms:created xsi:type="dcterms:W3CDTF">2015-11-02T17:17:41Z</dcterms:created>
  <dcterms:modified xsi:type="dcterms:W3CDTF">2016-02-07T09:43:04Z</dcterms:modified>
</cp:coreProperties>
</file>