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<sst xmlns="http://schemas.openxmlformats.org/spreadsheetml/2006/main" count="27" uniqueCount="27">
  <si>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Pressure angle</t>
  </si>
  <si>
    <t>Diametral pitch</t>
  </si>
  <si>
    <t>Number of teeth</t>
  </si>
  <si>
    <t>Pitch circle diameter</t>
  </si>
  <si>
    <t>Addendum</t>
  </si>
  <si>
    <t>Gear outside diameter</t>
  </si>
  <si>
    <t>Whole Depth</t>
  </si>
  <si>
    <t xml:space="preserve"> (Infeed to actually cut the gear)</t>
  </si>
  <si>
    <t xml:space="preserve"> (Infeed to make the gear cutter)</t>
  </si>
  <si>
    <t>Line AO</t>
  </si>
  <si>
    <t>Line BO</t>
  </si>
  <si>
    <t>Line BC</t>
  </si>
  <si>
    <t>Angle DOA</t>
  </si>
  <si>
    <t>Angle Alpha</t>
  </si>
  <si>
    <t>Line CO</t>
  </si>
  <si>
    <t>Line AB</t>
  </si>
  <si>
    <t>Line CD</t>
  </si>
  <si>
    <t>Button diameter</t>
  </si>
  <si>
    <t>Button spacing</t>
  </si>
  <si>
    <t>Button infeed</t>
  </si>
  <si>
    <t xml:space="preserve"> (If negative, teeth require undercutting and can't be done this way)</t>
  </si>
  <si>
    <t>See "Gears and Gear Cutting" by Ivan Law for more detail on circular approximation of involute gear teeth.</t>
  </si>
  <si>
    <t>Max Number of teeth</t>
  </si>
  <si>
    <t>http://users.rcn.com/sas.ma.ultranet/gearform.htm</t>
  </si>
  <si>
    <t>http://users.rcn.com/sas.ma.ultranet/GearCutterDimensions.xls</t>
  </si>
  <si>
    <t>Adapted by Gail Graham from work by Stephen G. Wellcome</t>
  </si>
  <si>
    <t>Fill in Lime values. Use Green values.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</si>
</sst>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12</xdr:col>
      <xdr:colOff>581025</xdr:colOff>
      <xdr:row>16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6675"/>
          <a:ext cx="42291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5" sqref="C5"/>
    </sheetView>
  </sheetViews>
  <sheetFormatPr defaultColWidth="9.140625" defaultRowHeight="12.75"/>
  <sheetData>
    <row r="1" spans="1:4" ht="12.75">
      <c r="A1" s="2" t="s">
        <v>26</v>
      </c>
      <c r="B1" s="2"/>
      <c r="C1" s="2"/>
      <c r="D1" s="2"/>
    </row>
    <row r="2" spans="1:3" ht="12.75">
      <c r="A2" s="5" t="s">
        <v>0</v>
      </c>
      <c r="B2" s="6"/>
      <c r="C2" s="7">
        <v>20</v>
      </c>
    </row>
    <row r="3" spans="1:3" ht="12.75">
      <c r="A3" s="8" t="s">
        <v>1</v>
      </c>
      <c r="B3" s="4"/>
      <c r="C3" s="9">
        <v>48</v>
      </c>
    </row>
    <row r="4" spans="1:3" ht="12.75">
      <c r="A4" s="10" t="s">
        <v>2</v>
      </c>
      <c r="B4" s="11"/>
      <c r="C4" s="12">
        <v>43.8</v>
      </c>
    </row>
    <row r="6" spans="1:3" s="3" customFormat="1" ht="12.75">
      <c r="A6" s="3" t="s">
        <v>22</v>
      </c>
      <c r="C6" s="3">
        <f>INT(-0.00001*C4^4+0.0021*C4^3-0.0758*C4^2+2.3381*C4-7.3834)</f>
        <v>89</v>
      </c>
    </row>
    <row r="7" spans="1:3" ht="12" customHeight="1">
      <c r="A7" t="s">
        <v>3</v>
      </c>
      <c r="C7">
        <f>C4/C3</f>
        <v>0.9125</v>
      </c>
    </row>
    <row r="8" spans="1:3" ht="12.75">
      <c r="A8" s="1" t="s">
        <v>5</v>
      </c>
      <c r="B8" s="1"/>
      <c r="C8" s="1">
        <f>(C4+2)/C3</f>
        <v>0.9541666666666666</v>
      </c>
    </row>
    <row r="9" spans="1:3" ht="12.75">
      <c r="A9" t="s">
        <v>4</v>
      </c>
      <c r="C9">
        <f>(C8-C7)/2</f>
        <v>0.020833333333333315</v>
      </c>
    </row>
    <row r="10" spans="1:3" ht="12.75">
      <c r="A10" t="s">
        <v>9</v>
      </c>
      <c r="C10">
        <f>C7/2</f>
        <v>0.45625</v>
      </c>
    </row>
    <row r="11" spans="1:3" ht="12.75">
      <c r="A11" t="s">
        <v>10</v>
      </c>
      <c r="C11">
        <f>C10*COS((3.14159265/180)*C2)</f>
        <v>0.42873475829581237</v>
      </c>
    </row>
    <row r="12" spans="1:3" ht="12.75">
      <c r="A12" t="s">
        <v>15</v>
      </c>
      <c r="C12">
        <f>C10*SIN((3.14159265/180)*C2)</f>
        <v>0.15604669022132867</v>
      </c>
    </row>
    <row r="13" spans="1:3" ht="12.75">
      <c r="A13" s="1" t="s">
        <v>17</v>
      </c>
      <c r="B13" s="1"/>
      <c r="C13" s="1">
        <f>C12*2</f>
        <v>0.31209338044265733</v>
      </c>
    </row>
    <row r="14" spans="1:3" ht="12.75">
      <c r="A14" t="s">
        <v>12</v>
      </c>
      <c r="C14">
        <f>360/(4*C4)</f>
        <v>2.0547945205479454</v>
      </c>
    </row>
    <row r="15" spans="1:3" ht="12.75">
      <c r="A15" t="s">
        <v>13</v>
      </c>
      <c r="C15">
        <f>C2+C14</f>
        <v>22.054794520547944</v>
      </c>
    </row>
    <row r="16" spans="1:3" ht="12.75">
      <c r="A16" t="s">
        <v>14</v>
      </c>
      <c r="C16">
        <f>C11*COS((3.14159265/180)*C15)</f>
        <v>0.39736216855291906</v>
      </c>
    </row>
    <row r="17" spans="1:3" ht="12.75">
      <c r="A17" t="s">
        <v>11</v>
      </c>
      <c r="C17">
        <f>C11*SIN((3.14159265/180)*C15)</f>
        <v>0.16098695591224219</v>
      </c>
    </row>
    <row r="18" spans="1:3" ht="12.75">
      <c r="A18" s="1" t="s">
        <v>18</v>
      </c>
      <c r="B18" s="1"/>
      <c r="C18" s="1">
        <f>2*C17</f>
        <v>0.32197391182448437</v>
      </c>
    </row>
    <row r="19" spans="1:4" ht="12.75">
      <c r="A19" s="1" t="s">
        <v>6</v>
      </c>
      <c r="B19" s="1"/>
      <c r="C19" s="1">
        <f>(2.2/C3)+0.002</f>
        <v>0.04783333333333334</v>
      </c>
      <c r="D19" t="s">
        <v>7</v>
      </c>
    </row>
    <row r="20" spans="1:4" ht="12.75">
      <c r="A20" t="s">
        <v>16</v>
      </c>
      <c r="C20">
        <f>C10-C16-C19+C9</f>
        <v>0.031887831447080905</v>
      </c>
      <c r="D20" t="s">
        <v>20</v>
      </c>
    </row>
    <row r="21" spans="1:4" ht="12.75">
      <c r="A21" s="1" t="s">
        <v>19</v>
      </c>
      <c r="B21" s="1"/>
      <c r="C21" s="1">
        <f>(C13/2)-C20</f>
        <v>0.12415885877424776</v>
      </c>
      <c r="D21" t="s">
        <v>8</v>
      </c>
    </row>
    <row r="23" ht="12.75">
      <c r="A23" t="s">
        <v>21</v>
      </c>
    </row>
    <row r="25" ht="12.75">
      <c r="A25" t="s">
        <v>25</v>
      </c>
    </row>
    <row r="26" ht="12.75">
      <c r="A26" t="s">
        <v>23</v>
      </c>
    </row>
    <row r="27" ht="12.75">
      <c r="A27" t="s">
        <v>24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Force Computers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SWellcome</dc:creator>
  <cp:keywords/>
  <dc:description/>
  <cp:lastModifiedBy>Gail Graham</cp:lastModifiedBy>
  <cp:lastPrinted>2001-06-20T14:34:43Z</cp:lastPrinted>
  <dcterms:created xsi:type="dcterms:W3CDTF">2001-06-20T12:52:38Z</dcterms:created>
  <dcterms:modified xsi:type="dcterms:W3CDTF">2010-08-23T04:05:27Z</dcterms:modified>
  <cp:category/>
  <cp:version/>
  <cp:contentType/>
  <cp:contentStatus/>
</cp:coreProperties>
</file>